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<sst xmlns="http://schemas.openxmlformats.org/spreadsheetml/2006/main" count="46" uniqueCount="42">
  <si>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</si>
  <si>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</si>
  <si>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</si>
  <si>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</si>
  <si>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</si>
  <si>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</si>
  <si>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</si>
  <si>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</si>
  <si>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</si>
  <si>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</si>
  <si>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</si>
  <si>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</si>
  <si>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</si>
  <si>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</si>
  <si>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</si>
  <si>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</si>
  <si>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</si>
  <si>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</si>
  <si>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</si>
  <si>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</si>
  <si>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</si>
  <si>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</si>
  <si>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</si>
  <si>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</si>
  <si>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</si>
  <si>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</si>
  <si>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</si>
  <si>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</si>
  <si>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</si>
  <si>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</si>
  <si>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</si>
  <si>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</si>
  <si>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</si>
  <si>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</si>
  <si>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</si>
  <si>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</si>
  <si>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</si>
  <si>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</si>
  <si>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</si>
  <si>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</si>
  <si>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</si>
  <si>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Касові видатки станом на 06.03.18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</si>
</sst>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3" applyFont="1" applyAlignment="1">
      <alignment horizontal="center"/>
      <protection/>
    </xf>
    <xf numFmtId="0" fontId="5" fillId="0" borderId="13" xfId="83" applyFont="1" applyBorder="1" applyAlignment="1">
      <alignment horizontal="center" wrapText="1"/>
      <protection/>
    </xf>
    <xf numFmtId="0" fontId="5" fillId="0" borderId="14" xfId="83" applyFont="1" applyBorder="1" applyAlignment="1">
      <alignment horizontal="center" wrapText="1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5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L11" sqref="AL11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9.33203125" style="6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64" t="s">
        <v>30</v>
      </c>
      <c r="E1" s="65"/>
    </row>
    <row r="2" spans="4:5" ht="39.75" customHeight="1">
      <c r="D2" s="31"/>
      <c r="E2" s="32"/>
    </row>
    <row r="3" spans="1:7" ht="21" customHeight="1">
      <c r="A3" s="73" t="s">
        <v>12</v>
      </c>
      <c r="B3" s="73"/>
      <c r="C3" s="73"/>
      <c r="D3" s="73"/>
      <c r="E3" s="73"/>
      <c r="F3" s="73"/>
      <c r="G3" s="73"/>
    </row>
    <row r="4" spans="1:7" ht="20.25" customHeight="1">
      <c r="A4" s="66" t="s">
        <v>31</v>
      </c>
      <c r="B4" s="66"/>
      <c r="C4" s="66"/>
      <c r="D4" s="66"/>
      <c r="E4" s="66"/>
      <c r="F4" s="66"/>
      <c r="G4" s="66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67" t="s">
        <v>3</v>
      </c>
      <c r="B7" s="8"/>
      <c r="C7" s="67" t="s">
        <v>14</v>
      </c>
      <c r="D7" s="68" t="s">
        <v>15</v>
      </c>
      <c r="E7" s="68" t="s">
        <v>0</v>
      </c>
      <c r="F7" s="69" t="s">
        <v>41</v>
      </c>
      <c r="G7" s="71" t="s">
        <v>16</v>
      </c>
      <c r="H7" s="71" t="s">
        <v>39</v>
      </c>
    </row>
    <row r="8" spans="1:23" ht="39.75" customHeight="1">
      <c r="A8" s="67"/>
      <c r="B8" s="10" t="s">
        <v>4</v>
      </c>
      <c r="C8" s="67"/>
      <c r="D8" s="68"/>
      <c r="E8" s="68"/>
      <c r="F8" s="70"/>
      <c r="G8" s="72"/>
      <c r="H8" s="72"/>
      <c r="J8" s="79" t="s">
        <v>40</v>
      </c>
      <c r="K8" s="71" t="s">
        <v>17</v>
      </c>
      <c r="L8" s="81" t="s">
        <v>18</v>
      </c>
      <c r="M8" s="71" t="s">
        <v>19</v>
      </c>
      <c r="N8" s="71" t="s">
        <v>20</v>
      </c>
      <c r="O8" s="71" t="s">
        <v>21</v>
      </c>
      <c r="P8" s="71" t="s">
        <v>22</v>
      </c>
      <c r="Q8" s="71" t="s">
        <v>23</v>
      </c>
      <c r="R8" s="71" t="s">
        <v>24</v>
      </c>
      <c r="S8" s="71" t="s">
        <v>25</v>
      </c>
      <c r="T8" s="71" t="s">
        <v>26</v>
      </c>
      <c r="U8" s="71" t="s">
        <v>27</v>
      </c>
      <c r="V8" s="71" t="s">
        <v>28</v>
      </c>
      <c r="W8" s="71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80"/>
      <c r="K9" s="72"/>
      <c r="L9" s="8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s="11" customFormat="1" ht="19.5" customHeight="1">
      <c r="A10" s="74" t="s">
        <v>5</v>
      </c>
      <c r="B10" s="75"/>
      <c r="C10" s="75"/>
      <c r="D10" s="75"/>
      <c r="E10" s="75"/>
      <c r="F10" s="75"/>
      <c r="G10" s="75"/>
      <c r="H10" s="7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56447147.29000001</v>
      </c>
      <c r="E11" s="15">
        <f>E12</f>
        <v>56447147.29000001</v>
      </c>
      <c r="F11" s="15">
        <f>F12</f>
        <v>3031101.47</v>
      </c>
      <c r="G11" s="36">
        <f>F11/D11*100</f>
        <v>5.369804526041975</v>
      </c>
      <c r="H11" s="37">
        <f>(F11/(K11+L11+M11))*100</f>
        <v>28.732658211396394</v>
      </c>
      <c r="I11" s="28"/>
      <c r="J11" s="38">
        <f>K11+L11+M11-F11</f>
        <v>7518223.4399999995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5067154.15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56447147.28999999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56447147.29000001</v>
      </c>
      <c r="E12" s="42">
        <f>SUM(E13:E20)+E21</f>
        <v>56447147.29000001</v>
      </c>
      <c r="F12" s="42">
        <f>F16+F17+F18+F21</f>
        <v>3031101.47</v>
      </c>
      <c r="G12" s="18">
        <f>F12/D12*100</f>
        <v>5.369804526041975</v>
      </c>
      <c r="H12" s="76">
        <f>((F16+F17+F18)/(K12+L12+M12))*100</f>
        <v>0.7779483439969891</v>
      </c>
      <c r="J12" s="43">
        <f>(K12+L12+M12)-(F16+F17+F18)</f>
        <v>2109063.93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7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7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77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7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7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>
        <f>16536.07</f>
        <v>16536.07</v>
      </c>
      <c r="G18" s="18">
        <f>F18/D18*100</f>
        <v>6.890029166666666</v>
      </c>
      <c r="H18" s="7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46442912.29000001</v>
      </c>
      <c r="E21" s="52">
        <f>SUM(E22:E28)</f>
        <v>46442912.29000001</v>
      </c>
      <c r="F21" s="52">
        <f>SUM(F22:F28)</f>
        <v>3014565.4000000004</v>
      </c>
      <c r="G21" s="52">
        <f>F21/D21*100</f>
        <v>6.49090518091625</v>
      </c>
      <c r="H21" s="76">
        <f>(F21/(K21+L21+M21))*100</f>
        <v>35.786607851134114</v>
      </c>
      <c r="J21" s="54">
        <f>(K21+L21+M21)-F21</f>
        <v>5409159.51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v>4124354.15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46442912.28999999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27482817.5</v>
      </c>
      <c r="E22" s="20">
        <f>6996363.05+20486454.45</f>
        <v>27482817.5</v>
      </c>
      <c r="F22" s="20">
        <f>88816.34</f>
        <v>88816.34</v>
      </c>
      <c r="G22" s="20">
        <f aca="true" t="shared" si="4" ref="G22:G28">F22/D22*100</f>
        <v>0.3231704318525566</v>
      </c>
      <c r="H22" s="7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7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7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7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7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7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</f>
        <v>2864290.4400000004</v>
      </c>
      <c r="G28" s="20">
        <f t="shared" si="4"/>
        <v>33.143355689515296</v>
      </c>
      <c r="H28" s="7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56447147.29000001</v>
      </c>
      <c r="E29" s="15">
        <f>E11</f>
        <v>56447147.29000001</v>
      </c>
      <c r="F29" s="15">
        <f>F11</f>
        <v>3031101.47</v>
      </c>
      <c r="G29" s="15">
        <f>F29/D29*100</f>
        <v>5.369804526041975</v>
      </c>
      <c r="H29" s="37">
        <f>(F29/(K29+L29+M29))*100</f>
        <v>28.732658211396394</v>
      </c>
      <c r="J29" s="43">
        <f>J11</f>
        <v>7518223.4399999995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5067154.15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56447147.28999999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H12:H18"/>
    <mergeCell ref="H21:H28"/>
    <mergeCell ref="U8:U9"/>
    <mergeCell ref="V8:V9"/>
    <mergeCell ref="H7:H8"/>
    <mergeCell ref="J8:J9"/>
    <mergeCell ref="K8:K9"/>
    <mergeCell ref="L8:L9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D1:E1"/>
    <mergeCell ref="A4:G4"/>
    <mergeCell ref="A7:A8"/>
    <mergeCell ref="C7:C8"/>
    <mergeCell ref="D7:D8"/>
    <mergeCell ref="E7:E8"/>
    <mergeCell ref="F7:F8"/>
    <mergeCell ref="G7:G8"/>
    <mergeCell ref="A3:G3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2018-03-06T12:20:28Z</dcterms:modified>
  <cp:category/>
  <cp:version/>
  <cp:contentType/>
  <cp:contentStatus/>
</cp:coreProperties>
</file>